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Ш.Кабиров\Ҳисоботлар\4-чорак ҳисоботлари\"/>
    </mc:Choice>
  </mc:AlternateContent>
  <bookViews>
    <workbookView xWindow="0" yWindow="0" windowWidth="28800" windowHeight="11835" tabRatio="775"/>
  </bookViews>
  <sheets>
    <sheet name="16-илова 1-жадвал" sheetId="1" r:id="rId1"/>
    <sheet name="16.1-илова" sheetId="2" r:id="rId2"/>
    <sheet name="16-илова 2-жадвал" sheetId="4" r:id="rId3"/>
    <sheet name="16.2-илова" sheetId="3" r:id="rId4"/>
  </sheets>
  <externalReferences>
    <externalReference r:id="rId5"/>
    <externalReference r:id="rId6"/>
    <externalReference r:id="rId7"/>
  </externalReferences>
  <definedNames>
    <definedName name="_xlnm._FilterDatabase" localSheetId="3" hidden="1">'16.2-илова'!$A$7:$M$35</definedName>
    <definedName name="_xlnm.Print_Titles" localSheetId="3">'16.2-илова'!$6:$7</definedName>
    <definedName name="_xlnm.Print_Area" localSheetId="1">'16.1-илова'!$A$1:$J$23</definedName>
    <definedName name="_xlnm.Print_Area" localSheetId="3">'16.2-илова'!$A$4:$M$39</definedName>
    <definedName name="_xlnm.Print_Area" localSheetId="0">'16-илова 1-жадвал'!$A$1:$C$16</definedName>
    <definedName name="_xlnm.Print_Area" localSheetId="2">'16-илова 2-жадвал'!$A$1:$F$21</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52511"/>
</workbook>
</file>

<file path=xl/calcChain.xml><?xml version="1.0" encoding="utf-8"?>
<calcChain xmlns="http://schemas.openxmlformats.org/spreadsheetml/2006/main">
  <c r="L35" i="3" l="1"/>
  <c r="K35" i="3"/>
  <c r="J35" i="3"/>
  <c r="I35" i="3"/>
  <c r="F15" i="4" l="1"/>
  <c r="G7" i="4"/>
  <c r="G8" i="4"/>
  <c r="G6" i="4"/>
  <c r="D9" i="1"/>
  <c r="C7" i="1"/>
  <c r="E17" i="2" l="1"/>
  <c r="D11" i="2" l="1"/>
  <c r="A9" i="3" l="1"/>
  <c r="A10" i="3" s="1"/>
  <c r="A11" i="3" s="1"/>
  <c r="A12" i="3" s="1"/>
  <c r="A13" i="3" s="1"/>
  <c r="A14" i="3" s="1"/>
  <c r="A16" i="3" s="1"/>
  <c r="A17" i="3" s="1"/>
  <c r="A18" i="3" s="1"/>
  <c r="A19" i="3" s="1"/>
  <c r="M35" i="3" l="1"/>
  <c r="A21" i="3"/>
  <c r="A22" i="3" s="1"/>
  <c r="H10" i="2"/>
  <c r="H12" i="2"/>
  <c r="G11" i="2"/>
  <c r="F11" i="2"/>
  <c r="E11" i="2"/>
  <c r="H17" i="2"/>
  <c r="H15" i="2"/>
  <c r="H14" i="2"/>
  <c r="H13" i="2"/>
  <c r="H11" i="2" l="1"/>
  <c r="C15" i="4"/>
  <c r="H18" i="2" l="1"/>
  <c r="G18" i="2"/>
  <c r="F18" i="2"/>
  <c r="E18" i="2"/>
  <c r="D18" i="2"/>
  <c r="I17" i="2"/>
  <c r="I15" i="2"/>
  <c r="I14" i="2"/>
  <c r="I13" i="2"/>
  <c r="I12" i="2"/>
  <c r="I10" i="2"/>
  <c r="I11" i="2" l="1"/>
  <c r="I18" i="2"/>
</calcChain>
</file>

<file path=xl/sharedStrings.xml><?xml version="1.0" encoding="utf-8"?>
<sst xmlns="http://schemas.openxmlformats.org/spreadsheetml/2006/main" count="177" uniqueCount="159">
  <si>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</si>
  <si>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</si>
  <si>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</si>
  <si>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</si>
  <si>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</si>
  <si>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</si>
  <si>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</si>
  <si>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</si>
  <si>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</si>
  <si>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</si>
  <si>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Бажарилган тадбирлар номи</t>
  </si>
  <si>
    <t>кўрсаткичлар</t>
  </si>
  <si>
    <t>ўлчов бирлиги</t>
  </si>
  <si>
    <t>миқдори</t>
  </si>
  <si>
    <t>сарфланган маблағлар</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</si>
  <si>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</si>
  <si>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</si>
  <si>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</si>
  <si>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</si>
  <si>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</si>
  <si>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</si>
  <si>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</si>
  <si>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</si>
  <si>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</si>
  <si>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</si>
  <si>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</si>
  <si>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</si>
  <si>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</si>
  <si>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</si>
  <si>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</si>
  <si>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</si>
  <si>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</si>
  <si>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</si>
  <si>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</si>
  <si>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</si>
  <si>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</si>
  <si>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</si>
  <si>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қўшимча манбаларининг 30 фоизи миқдорида ажратиладиган маблағлар</t>
  </si>
  <si>
    <t>2.1.</t>
  </si>
  <si>
    <t>Шу жумладан</t>
  </si>
  <si>
    <t>эркин қолдиқ маблағлари</t>
  </si>
  <si>
    <t>2.2.</t>
  </si>
  <si>
    <t>даромадларнинг ҳисобот чораклари якунлари бўйича аниқланадиган прогноздан ошириб бажарилган қисми</t>
  </si>
  <si>
    <t>2.3.</t>
  </si>
  <si>
    <t>давлат даромадига ўтказилган мол-мулкни реализация қилишдан тушган тушумлар</t>
  </si>
  <si>
    <t>2.4.</t>
  </si>
  <si>
    <t>электрон савдо майдончасида ер участкаларига бўлган ҳуқуқларни сотишдан тушган маблағлар</t>
  </si>
  <si>
    <t>2.5.</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</si>
  <si>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</si>
  <si>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</si>
  <si>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</si>
  <si>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</si>
  <si>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</si>
  <si>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</si>
  <si>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</si>
  <si>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</si>
  <si>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</si>
  <si>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</si>
  <si>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</si>
  <si>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</si>
  <si>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</si>
  <si>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</si>
  <si>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</si>
  <si>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</si>
  <si>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</si>
  <si>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</si>
  <si>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</si>
  <si>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</si>
  <si>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</si>
  <si>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</si>
  <si>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1-илова</t>
  </si>
  <si>
    <t>Хақл депутатлари Поп туман 
Кенгашининг ________йил _____ апрелдаги</t>
  </si>
  <si>
    <t>_______________________-сон қарорига ___ илова</t>
  </si>
  <si>
    <t>минг сўмда</t>
  </si>
  <si>
    <t>00140565007</t>
  </si>
  <si>
    <t>0013431007</t>
  </si>
  <si>
    <t>0019580007</t>
  </si>
  <si>
    <t>00128491007</t>
  </si>
  <si>
    <t>001005007</t>
  </si>
  <si>
    <t>0011542007</t>
  </si>
  <si>
    <t>00127310007</t>
  </si>
  <si>
    <t>0019251007</t>
  </si>
  <si>
    <t>00117631007</t>
  </si>
  <si>
    <t>0012014007</t>
  </si>
  <si>
    <t>0015506007</t>
  </si>
  <si>
    <t>0012006007</t>
  </si>
  <si>
    <t>00113828007</t>
  </si>
  <si>
    <t>00137905007</t>
  </si>
  <si>
    <t>00138385007</t>
  </si>
  <si>
    <t>00126577007</t>
  </si>
  <si>
    <t>Чуст туманидаги Яккабулоқ МФЙ аҳолисига табиий газ таъминотини яхшилаш мақсадида аҳолига 1200 метр табиий газ тармоғини тортиш</t>
  </si>
  <si>
    <t>Карнон қишлоғи марказидан Чуст туман ТТБга бориш йўли яроқсиз ҳолатга келиб қолган. Натижада фуқаролар ва тез ёрдам автомашинаси зарур ҳолларда шифохонага боришда қийинчиликка учрамоқда. Бу эса ушбу борада мурожаатлар сонининг ортишига олиб келмоқда. Шу боисдан фуқароларга енгиллик яратиш ва аҳолининг ижтимоий кайфиятини кўтариш, давлатдан розилик ҳиссини ошириш мақсадида ушбу йўлни асфалтлаштириш зарур.</t>
  </si>
  <si>
    <t>Меҳнатобод МФЙ, Меҳнатобод кўчасида жойлашган 8-сонли умумий ўрта таълим мактабининг ички иситиш тизимини тўлиқ янгилаш реконструкция янги эшик ромлар ўрнатиш.</t>
  </si>
  <si>
    <t>Чуст туман санитария-эпидемиологик осойишталик ва жамоат саломатлиги бўлими (СЭС) лабараториялари ва маъмурий бўлим хоналарини капитал таъмирлаш. Бўлим туманидаги 279800 нафар аҳоли, 78 та мактаб, 68 та мактабгача таълим ташкилоти, 2150 та ишлаб чиқариш тадбиркорлик субектларига санитария-гигиеник ва бактериологик хизмат кўрсатади.</t>
  </si>
  <si>
    <t>Чуст туманидаги ихтисослаштирилган мактабга 2 типдаги спорт мажмуасини қуриш</t>
  </si>
  <si>
    <t>Чуст тумани Олмос Бирлик МФЙдаги "Беш авлод" кўчасидан 1,5 км ва унга туташган "Зиёлилар" кўчасидан 500 метр жами 2 км йўлни асфалт қилиш. Аҳолини ва мактаб ўқувчиларини асосий қатнов йўли ҳисобланади.</t>
  </si>
  <si>
    <t>Чуст туманидаги 26-сонли МТТ ертўла қисмида болалар учун овқатланиш хонаси, биринчи қаватида фаоллар хонаси қуриш. Опен буджет низомига тўғри келади, ҳамда 1.2 млрд сўмга лойиҳа смета ҳажжатларга асосланган.</t>
  </si>
  <si>
    <t>Тумандаги 35-сонли МТТга соғлом фарзандлар тарбиялаш учун замонавий болалар спорт зали қуриш.</t>
  </si>
  <si>
    <t>Ўзбекистон Республикаси Президентининг 2022-йил 23-декабрдаги "Гимнастика" спорт турларини ривожлантириш чора тадбирлари тўғрисида"ги қарори ижроси бўйича тумандаги 70-сонли умумий ўрта таълим мактабининг бўш турган майдонига "Гимнастика" спорт зали қуриш ва жиҳозлаш.</t>
  </si>
  <si>
    <t>Тумандаги Қоракапа МФЙда жойлашган 71-умумий ўрта таълим мактаби ўқув биноларининг иситиш тизимини мукаммал таъмирлаш</t>
  </si>
  <si>
    <t>Тумандаги Наврўз МФЙда жойлашган 74-сонли умумий ўрта таълим мактабининг иситиш тизимини мукаммал таъмирлаш</t>
  </si>
  <si>
    <t>Тумандаги 33-сонли ДММТга 10 кВт ли қуёш панелини аккумулятори билан ўрнатиш</t>
  </si>
  <si>
    <t>Тумандаги Тошқўрғон МФЙда жойлашган 30-сонли умумий ўрта таълим мактабига ёшлар учун мини стадион ҳамда кийим алмаштириш учун қўшимча бино қуриш.</t>
  </si>
  <si>
    <t>Наманган Минтақавий йўллари бюртмачи хизмати ДУК (401722860142377045204118004)</t>
  </si>
  <si>
    <t>Наманган вилояти ҳокимлиги хузуридаги "Ягона буюртмачи хизмати" (401722860142377092100072011)</t>
  </si>
  <si>
    <t>Наманган вилояти ҳокимлиги хузуридаги "Ягона буюртмачи хизмати" (401722860142377074110054001)</t>
  </si>
  <si>
    <t>Наманган вилояти ҳокимлиги хузуридаги "Ягона буюртмачи хизмати" (401722860142377092100347001)</t>
  </si>
  <si>
    <t>Наманган Минтақавий йўллари бюртмачи хизмати ДУК (401722860142377045204118005)</t>
  </si>
  <si>
    <t>Туман Мактаб ва Мактабгача таълими бўлими (401722860142377092100072001)</t>
  </si>
  <si>
    <t>Наманган вилояти ҳокимлиги хузуридаги "Ягона буюртмачи хизмати" (401722860142377091100072001)</t>
  </si>
  <si>
    <t>Наманган вилояти ҳокимлиги хузуридаги "Ягона буюртмачи хизмати" (401722860142377091100072002)</t>
  </si>
  <si>
    <t>Наманган вилояти ҳокимлиги хузуридаги "Ягона буюртмачи хизмати" (401722860142377092100072003)</t>
  </si>
  <si>
    <t>Туман Мактаб ва Мактабгача таълими бўлими (401722860142377092100072004)</t>
  </si>
  <si>
    <t>Наманган вилояти ҳокимлиги хузуридаги "Ягона буюртмачи хизмати" (401722860142377092100072006)</t>
  </si>
  <si>
    <t>Наманган вилояти ҳокимлиги хузуридаги "Ягона буюртмачи хизмати" (401722860142377092100072007)</t>
  </si>
  <si>
    <t>Туман Мактаб ва Мактабгача таълими бўлими (401722860142377092100072009)</t>
  </si>
  <si>
    <t>Туман Мактаб ва Мактабгача таълими бўлими (ШҲР ноьўғри киритилган)</t>
  </si>
  <si>
    <t>Наманган вилояти ҳокимлиги хузуридаги "Ягона буюртмачи хизмати" (401722860142377092100072008)</t>
  </si>
  <si>
    <t>Тумандаги 67-сонли умумий ўрта таълим мактабга 15 кВт ли қуёш панели ўрнатиш</t>
  </si>
  <si>
    <t xml:space="preserve">Тумандаги 67-сонли умумий ўрта таълим мактаби бино ва иншоотларини таъмирлаш харажатлари </t>
  </si>
  <si>
    <t xml:space="preserve">Тумандаги 27-сонли умумий ўрта таълим мактабига 20 кВт ли қуёш панели ўрнатиш </t>
  </si>
  <si>
    <t>Тумандаги 27-сонли умумий ўрта таълим мактабнинг бошланғич синф қўшимча бинолардаги ёғоч дераза ва эшикларни янги замонавий акфа дераза ва эшикларига алмаштириш</t>
  </si>
  <si>
    <t>Чуст туман 10-сонли умумий ўрта таълим мактабига ёритиш ва иситиш тизими учун қуёш панеллари ўрнатиш харажатлари</t>
  </si>
  <si>
    <t>Чуст туман 10-сонли умумий ўрта таълим мактабининг эшик ва деразаларини замонавий акфа эшик ва ромларига алмаштириш.</t>
  </si>
  <si>
    <t xml:space="preserve">Чуст туман иқтисодиёт ва                                            молия бўлими бошлиғи:                                    </t>
  </si>
  <si>
    <t>А. Умаров</t>
  </si>
  <si>
    <t xml:space="preserve">Чуст туман иқтисодиёт ва молия бўлими бошлиғи:                                    </t>
  </si>
  <si>
    <t>Туман (шаҳар) бюджетининг тасдиқланган умумий харажатларининг 5 фоиз қисми миқдорида ажратиладиган маблағлар ва Ўз.Рес.През.2023 йил 10-апрельдаги ПҚ 117-сонли қарорига асосан</t>
  </si>
  <si>
    <t>2.6.</t>
  </si>
  <si>
    <t>Ўтган мавсумда иқтисод қилинган маблағларнинг қайтарилиши ҳисобига келиб тушган маблағлар</t>
  </si>
  <si>
    <t xml:space="preserve"> </t>
  </si>
  <si>
    <t>Чуст туман ҳокимлиги (401722860142377013990018009)</t>
  </si>
  <si>
    <t>Наманган вилояти Чуст тумани Боғормос МФЙ Устозлар кўчасини асфалтлаш. Устозлар кўчаси 1000 метр бўлган масофани асфалтлаш.</t>
  </si>
  <si>
    <t>Чуст тумани  Богормос МФЙда жойлашган 19-умумий урта таълим мактаби укув  биноларини муккамал таъмирлаш</t>
  </si>
  <si>
    <t xml:space="preserve">Чуст туманидаги 38-умумий ўрта таълим мактабига 1-4-синфлар ўқувчилар овқатланиши учун ошхона қуриш ва 1962-йилда қурилган мавжуд ўқув биноларининг эскирган эшик, дераза ромларини янгисига алмаштириш таъмирлаш. </t>
  </si>
  <si>
    <t>13-Мактабни ташки кучасини ва спорт майдонини тамирлаш</t>
  </si>
  <si>
    <t>51-МТТни мукаммал таъмирлаш</t>
  </si>
  <si>
    <t>Чуст туман 8-сонли мактаб худудига 2-типдаги  спорт майдони қуриш. (Мини стадион усти ёпик, 40х20 м ўлчамда бўлиши керак).</t>
  </si>
  <si>
    <t>Чуст туман ихтисослаштирилган мактабининг моддий-техник базасини мустахкамлаш максадида укувчилар хавсизлиги учун (мактаб олдидаги пиёдалар утиш жойи учун 1 дона кучма светафор), фан хоналари учун электрон доска, моноблок ва бошка техник воситалар сотиб олиш</t>
  </si>
  <si>
    <t>33-ДМТТни тўлиқ қайта жихоз сотиб олиб моддий техник базасини янгилаш</t>
  </si>
  <si>
    <t>03167109007</t>
  </si>
  <si>
    <t>03168134007</t>
  </si>
  <si>
    <t>031260406007</t>
  </si>
  <si>
    <t>03171109007</t>
  </si>
  <si>
    <t>031281428007</t>
  </si>
  <si>
    <t>031259222007</t>
  </si>
  <si>
    <t>031274753007</t>
  </si>
  <si>
    <t>2023 йил 4-чорак "Фуқаролар ташаббуси жамғармаси" маблағларини шакллантирилиши юзасидан</t>
  </si>
  <si>
    <t>2023 йил 4-чорак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</si>
  <si>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2023 йил 4-чорак Ташаббусли бюджетлаштириш натижалари бўйича</t>
  </si>
  <si>
    <t>2023 йил 4-чорак "Фуқаролар ташаббуси жамғармаси" маблағларини шакллантирилиши юзасидан
МАЪЛУМОТ</t>
  </si>
  <si>
    <t>Наманган минтақавий йўллар буюртмачи хизмати ДУК (401722860142377045204118006)</t>
  </si>
  <si>
    <t>Туман мактабгача ва мактаб таълими бўлими (401722860142377092100072012)</t>
  </si>
  <si>
    <t>Туман мактабгача ва мактаб таълими бўлими (401722860142377092100072013)</t>
  </si>
  <si>
    <t>Туман мактабгача ва мактаб таълими бўлими (401722860142377092100072014)</t>
  </si>
  <si>
    <t>Туман мактабгача ва мактаб таълими бўлими (401722860142377091100072006)</t>
  </si>
  <si>
    <t>Наманган вилояти ҳокимлиги хузуридаги "Ягона буюртмачи хизмати" ДУК (401722860142377092100072015)</t>
  </si>
  <si>
    <t>Чуст туман ихтисослаштирилган мактаб (401722860142377092100347002)</t>
  </si>
  <si>
    <t>Туман мактабгача ва мактаб таълими бўлими (401722860142377091100072007)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</si>
</sst>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_₽"/>
  </numFmts>
  <fonts count="12" x14ac:knownFonts="1">
    <font>
      <sz val="11"/>
      <color theme="1"/>
      <name val="Calibri"/>
      <family val="2"/>
      <charset val="204"/>
      <scheme val="minor"/>
    </font>
    <font>
      <sz val="11"/>
      <color theme="1"/>
      <name val="Calibri"/>
      <family val="2"/>
      <charset val="204"/>
      <scheme val="minor"/>
    </font>
    <font>
      <b/>
      <sz val="14"/>
      <color rgb="FF002060"/>
      <name val="Times New Roman"/>
      <family val="1"/>
      <charset val="204"/>
    </font>
    <font>
      <sz val="14"/>
      <color rgb="FF002060"/>
      <name val="Times New Roman"/>
      <family val="1"/>
      <charset val="204"/>
    </font>
    <font>
      <b/>
      <sz val="16"/>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
      <sz val="14"/>
      <color theme="1"/>
      <name val="Times New Roman"/>
      <family val="1"/>
      <charset val="204"/>
    </font>
    <font>
      <b/>
      <sz val="14"/>
      <color theme="1"/>
      <name val="Times New Roman"/>
      <family val="1"/>
      <charset val="204"/>
    </font>
    <font>
      <sz val="14"/>
      <name val="Times New Roman"/>
      <family val="2"/>
    </font>
  </fonts>
  <fills count="3">
    <fill>
      <patternFill patternType="none"/>
    </fill>
    <fill>
      <patternFill patternType="gray125"/>
    </fill>
    <fill>
      <patternFill patternType="solid">
        <fgColor rgb="FFFFFFFF"/>
        <bgColor indexed="64"/>
      </patternFill>
    </fill>
  </fills>
  <borders count="27">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style="thin">
        <color rgb="FF002060"/>
      </left>
      <right style="medium">
        <color rgb="FF002060"/>
      </right>
      <top style="medium">
        <color rgb="FF002060"/>
      </top>
      <bottom/>
      <diagonal/>
    </border>
    <border>
      <left style="thin">
        <color rgb="FF002060"/>
      </left>
      <right style="medium">
        <color rgb="FF002060"/>
      </right>
      <top/>
      <bottom style="medium">
        <color rgb="FF002060"/>
      </bottom>
      <diagonal/>
    </border>
    <border>
      <left/>
      <right/>
      <top/>
      <bottom style="medium">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7" fillId="0" borderId="0"/>
    <xf numFmtId="0" fontId="8" fillId="0" borderId="0"/>
    <xf numFmtId="0" fontId="1" fillId="0" borderId="0"/>
    <xf numFmtId="0" fontId="1" fillId="0" borderId="0"/>
  </cellStyleXfs>
  <cellXfs count="122">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14"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14" xfId="0" applyFont="1" applyFill="1" applyBorder="1" applyAlignment="1">
      <alignment vertical="center" wrapText="1"/>
    </xf>
    <xf numFmtId="0" fontId="3" fillId="0" borderId="5" xfId="0" applyFont="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vertical="center" wrapText="1"/>
    </xf>
    <xf numFmtId="164" fontId="3" fillId="2" borderId="1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0" fontId="5" fillId="0" borderId="0" xfId="0" applyFont="1" applyAlignment="1">
      <alignment horizontal="right"/>
    </xf>
    <xf numFmtId="3" fontId="3" fillId="2" borderId="11"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3" fillId="0" borderId="0" xfId="0" applyFont="1" applyFill="1"/>
    <xf numFmtId="49" fontId="3" fillId="0" borderId="0" xfId="0" applyNumberFormat="1" applyFont="1" applyFill="1"/>
    <xf numFmtId="0" fontId="3" fillId="0" borderId="0" xfId="0" applyFont="1" applyFill="1" applyAlignment="1">
      <alignment horizontal="center"/>
    </xf>
    <xf numFmtId="0" fontId="2" fillId="0" borderId="23" xfId="0" applyFont="1" applyFill="1" applyBorder="1" applyAlignment="1">
      <alignment vertical="center" wrapText="1"/>
    </xf>
    <xf numFmtId="49" fontId="2" fillId="0" borderId="23" xfId="0" applyNumberFormat="1" applyFont="1" applyFill="1" applyBorder="1" applyAlignment="1">
      <alignment vertical="center" wrapText="1"/>
    </xf>
    <xf numFmtId="0" fontId="2" fillId="0" borderId="0" xfId="0" applyFont="1" applyAlignment="1">
      <alignment wrapText="1"/>
    </xf>
    <xf numFmtId="0" fontId="2" fillId="2" borderId="8"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4" fillId="0" borderId="0" xfId="0" applyFont="1" applyAlignment="1">
      <alignment horizontal="right"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2" fillId="0" borderId="0" xfId="0" applyFont="1" applyAlignment="1"/>
    <xf numFmtId="0" fontId="3" fillId="2" borderId="0" xfId="0" applyFont="1" applyFill="1" applyBorder="1" applyAlignment="1">
      <alignment vertical="center" wrapText="1"/>
    </xf>
    <xf numFmtId="0" fontId="4" fillId="0" borderId="0" xfId="0" applyFont="1"/>
    <xf numFmtId="0" fontId="4" fillId="0" borderId="0" xfId="0" applyFont="1" applyAlignment="1">
      <alignment wrapText="1"/>
    </xf>
    <xf numFmtId="0" fontId="4" fillId="0" borderId="0" xfId="0" applyFont="1" applyFill="1"/>
    <xf numFmtId="49" fontId="4" fillId="0" borderId="0" xfId="0" applyNumberFormat="1" applyFont="1" applyFill="1"/>
    <xf numFmtId="0" fontId="4" fillId="0" borderId="0" xfId="0" applyFont="1" applyAlignment="1">
      <alignment horizontal="left" wrapText="1"/>
    </xf>
    <xf numFmtId="49" fontId="2" fillId="0" borderId="23" xfId="0" applyNumberFormat="1" applyFont="1" applyFill="1" applyBorder="1" applyAlignment="1">
      <alignment horizontal="center" vertical="center" wrapText="1"/>
    </xf>
    <xf numFmtId="49" fontId="4" fillId="0" borderId="0" xfId="0" applyNumberFormat="1" applyFont="1" applyFill="1" applyAlignment="1">
      <alignment horizontal="center" vertical="center"/>
    </xf>
    <xf numFmtId="0" fontId="2" fillId="0" borderId="23"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Fill="1" applyAlignment="1">
      <alignment horizontal="center"/>
    </xf>
    <xf numFmtId="49" fontId="10" fillId="0" borderId="24" xfId="0" applyNumberFormat="1" applyFont="1" applyBorder="1" applyAlignment="1">
      <alignment horizontal="center" vertical="center"/>
    </xf>
    <xf numFmtId="0" fontId="9" fillId="0" borderId="24" xfId="0" applyFont="1" applyBorder="1" applyAlignment="1">
      <alignment horizontal="center" vertical="center" wrapText="1"/>
    </xf>
    <xf numFmtId="0" fontId="9" fillId="0" borderId="24" xfId="0"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49" fontId="2" fillId="0" borderId="0" xfId="0" applyNumberFormat="1" applyFont="1" applyFill="1" applyAlignment="1">
      <alignment horizontal="center" vertical="center"/>
    </xf>
    <xf numFmtId="0" fontId="2" fillId="0" borderId="0" xfId="0" applyFont="1" applyFill="1"/>
    <xf numFmtId="0" fontId="2" fillId="0" borderId="24"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3" fillId="0" borderId="0" xfId="0" applyNumberFormat="1" applyFont="1" applyAlignment="1">
      <alignment wrapText="1"/>
    </xf>
    <xf numFmtId="164" fontId="3" fillId="0" borderId="24"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10" fillId="0" borderId="24" xfId="0" applyNumberFormat="1" applyFont="1" applyBorder="1" applyAlignment="1">
      <alignment horizontal="center" vertical="center"/>
    </xf>
    <xf numFmtId="49" fontId="3" fillId="0" borderId="24" xfId="0" applyNumberFormat="1" applyFont="1" applyFill="1" applyBorder="1" applyAlignment="1">
      <alignment horizontal="center" vertical="center" wrapText="1"/>
    </xf>
    <xf numFmtId="165" fontId="11" fillId="0" borderId="24" xfId="0" applyNumberFormat="1" applyFont="1" applyFill="1" applyBorder="1" applyAlignment="1">
      <alignment horizontal="center" vertical="center"/>
    </xf>
    <xf numFmtId="0" fontId="4" fillId="0" borderId="0" xfId="0" applyFont="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center" wrapText="1"/>
    </xf>
    <xf numFmtId="0" fontId="2" fillId="2" borderId="16" xfId="0" applyFont="1" applyFill="1" applyBorder="1" applyAlignment="1">
      <alignment horizontal="center" vertical="center" wrapText="1"/>
    </xf>
    <xf numFmtId="164" fontId="3" fillId="0" borderId="25"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10" fillId="0" borderId="24" xfId="0" applyNumberFormat="1" applyFont="1" applyBorder="1" applyAlignment="1">
      <alignment horizontal="center" vertical="center"/>
    </xf>
    <xf numFmtId="0" fontId="2" fillId="0" borderId="24" xfId="0" applyFont="1" applyFill="1" applyBorder="1" applyAlignment="1">
      <alignment horizontal="center" vertical="center" wrapText="1"/>
    </xf>
    <xf numFmtId="0" fontId="4" fillId="0" borderId="0" xfId="0" applyFont="1" applyFill="1" applyAlignment="1">
      <alignment horizontal="center"/>
    </xf>
    <xf numFmtId="0" fontId="2" fillId="0" borderId="0" xfId="0" applyFont="1" applyFill="1" applyAlignment="1">
      <alignment horizontal="center" wrapText="1"/>
    </xf>
    <xf numFmtId="0" fontId="5" fillId="0" borderId="2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wrapText="1"/>
    </xf>
  </cellXfs>
  <cellStyles count="6">
    <cellStyle name="Обычный" xfId="0" builtinId="0"/>
    <cellStyle name="Обычный 2" xfId="1"/>
    <cellStyle name="Обычный 2 2" xfId="3"/>
    <cellStyle name="Обычный 3" xfId="2"/>
    <cellStyle name="Обычный 4" xfId="4"/>
    <cellStyle name="Обычный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3.201\Set%20uchun\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4.13.201\Set%20uchun\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4.13.201\Set%20uchun\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view="pageBreakPreview" zoomScale="85" zoomScaleSheetLayoutView="85" workbookViewId="0">
      <selection activeCell="C11" sqref="C11"/>
    </sheetView>
  </sheetViews>
  <sheetFormatPr defaultColWidth="57.5703125" defaultRowHeight="18.75" x14ac:dyDescent="0.3"/>
  <cols>
    <col min="1" max="1" width="7.28515625" style="47" customWidth="1"/>
    <col min="2" max="2" width="62.28515625" style="47" customWidth="1"/>
    <col min="3" max="3" width="29.140625" style="47" customWidth="1"/>
    <col min="4" max="16384" width="57.5703125" style="47"/>
  </cols>
  <sheetData>
    <row r="1" spans="1:4" ht="43.5" customHeight="1" x14ac:dyDescent="0.3">
      <c r="A1" s="90" t="s">
        <v>149</v>
      </c>
      <c r="B1" s="90"/>
      <c r="C1" s="90"/>
    </row>
    <row r="2" spans="1:4" ht="20.25" x14ac:dyDescent="0.3">
      <c r="A2" s="90" t="s">
        <v>69</v>
      </c>
      <c r="B2" s="90"/>
      <c r="C2" s="90"/>
    </row>
    <row r="3" spans="1:4" ht="32.25" customHeight="1" thickBot="1" x14ac:dyDescent="0.35">
      <c r="C3" s="48" t="s">
        <v>70</v>
      </c>
    </row>
    <row r="4" spans="1:4" ht="27" customHeight="1" x14ac:dyDescent="0.3">
      <c r="A4" s="86" t="s">
        <v>0</v>
      </c>
      <c r="B4" s="88" t="s">
        <v>1</v>
      </c>
      <c r="C4" s="84" t="s">
        <v>66</v>
      </c>
    </row>
    <row r="5" spans="1:4" ht="28.5" customHeight="1" thickBot="1" x14ac:dyDescent="0.35">
      <c r="A5" s="87"/>
      <c r="B5" s="89"/>
      <c r="C5" s="85"/>
    </row>
    <row r="6" spans="1:4" ht="48" customHeight="1" x14ac:dyDescent="0.3">
      <c r="A6" s="1">
        <v>1</v>
      </c>
      <c r="B6" s="37" t="s">
        <v>2</v>
      </c>
      <c r="C6" s="43">
        <v>935638.2</v>
      </c>
    </row>
    <row r="7" spans="1:4" ht="40.5" customHeight="1" x14ac:dyDescent="0.3">
      <c r="A7" s="4">
        <v>2</v>
      </c>
      <c r="B7" s="17" t="s">
        <v>3</v>
      </c>
      <c r="C7" s="44">
        <f>24632886+321453</f>
        <v>24954339</v>
      </c>
    </row>
    <row r="8" spans="1:4" ht="56.25" x14ac:dyDescent="0.3">
      <c r="A8" s="4">
        <v>3</v>
      </c>
      <c r="B8" s="17" t="s">
        <v>4</v>
      </c>
      <c r="C8" s="44">
        <v>25725000</v>
      </c>
    </row>
    <row r="9" spans="1:4" ht="56.25" x14ac:dyDescent="0.3">
      <c r="A9" s="13" t="s">
        <v>5</v>
      </c>
      <c r="B9" s="15" t="s">
        <v>6</v>
      </c>
      <c r="C9" s="44">
        <v>16536815.300000001</v>
      </c>
      <c r="D9" s="47">
        <f>7957903-686902</f>
        <v>7271001</v>
      </c>
    </row>
    <row r="10" spans="1:4" ht="56.25" x14ac:dyDescent="0.3">
      <c r="A10" s="13" t="s">
        <v>7</v>
      </c>
      <c r="B10" s="15" t="s">
        <v>8</v>
      </c>
      <c r="C10" s="44"/>
    </row>
    <row r="11" spans="1:4" ht="42.75" customHeight="1" thickBot="1" x14ac:dyDescent="0.35">
      <c r="A11" s="18">
        <v>4</v>
      </c>
      <c r="B11" s="19" t="s">
        <v>9</v>
      </c>
      <c r="C11" s="45">
        <v>1219029.7</v>
      </c>
      <c r="D11" s="76"/>
    </row>
    <row r="12" spans="1:4" x14ac:dyDescent="0.3">
      <c r="D12" s="76"/>
    </row>
    <row r="16" spans="1:4" ht="45.75" customHeight="1" x14ac:dyDescent="0.3">
      <c r="A16" s="83" t="s">
        <v>124</v>
      </c>
      <c r="B16" s="83"/>
      <c r="C16" s="56" t="s">
        <v>125</v>
      </c>
    </row>
  </sheetData>
  <mergeCells count="6">
    <mergeCell ref="A16:B16"/>
    <mergeCell ref="C4:C5"/>
    <mergeCell ref="A4:A5"/>
    <mergeCell ref="B4:B5"/>
    <mergeCell ref="A1:C1"/>
    <mergeCell ref="A2:C2"/>
  </mergeCells>
  <printOptions horizontalCentered="1"/>
  <pageMargins left="0.39370078740157483" right="0.39370078740157483" top="0.39370078740157483" bottom="0.3937007874015748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view="pageBreakPreview" topLeftCell="A6" zoomScale="60" zoomScaleNormal="70" workbookViewId="0">
      <selection activeCell="A7" sqref="A7"/>
    </sheetView>
  </sheetViews>
  <sheetFormatPr defaultRowHeight="18.75" x14ac:dyDescent="0.3"/>
  <cols>
    <col min="1" max="1" width="6.28515625" style="49" customWidth="1"/>
    <col min="2" max="2" width="13.42578125" style="49" customWidth="1"/>
    <col min="3" max="3" width="49.28515625" style="49" customWidth="1"/>
    <col min="4" max="7" width="19.5703125" style="49" customWidth="1"/>
    <col min="8" max="8" width="34.42578125" style="49" customWidth="1"/>
    <col min="9" max="9" width="24" style="49" customWidth="1"/>
    <col min="10" max="10" width="32.28515625" style="49" customWidth="1"/>
    <col min="11" max="16384" width="9.140625" style="49"/>
  </cols>
  <sheetData>
    <row r="1" spans="1:10" hidden="1" x14ac:dyDescent="0.3"/>
    <row r="2" spans="1:10" ht="42.75" hidden="1" customHeight="1" x14ac:dyDescent="0.3">
      <c r="H2" s="35"/>
      <c r="I2" s="91" t="s">
        <v>71</v>
      </c>
      <c r="J2" s="92"/>
    </row>
    <row r="3" spans="1:10" ht="36" hidden="1" customHeight="1" x14ac:dyDescent="0.3">
      <c r="H3" s="50"/>
      <c r="I3" s="91" t="s">
        <v>72</v>
      </c>
      <c r="J3" s="91"/>
    </row>
    <row r="4" spans="1:10" hidden="1" x14ac:dyDescent="0.3"/>
    <row r="5" spans="1:10" hidden="1" x14ac:dyDescent="0.3"/>
    <row r="6" spans="1:10" ht="52.5" customHeight="1" x14ac:dyDescent="0.3">
      <c r="A6" s="90" t="s">
        <v>150</v>
      </c>
      <c r="B6" s="90"/>
      <c r="C6" s="90"/>
      <c r="D6" s="90"/>
      <c r="E6" s="90"/>
      <c r="F6" s="90"/>
      <c r="G6" s="90"/>
      <c r="H6" s="90"/>
      <c r="I6" s="90"/>
      <c r="J6" s="90"/>
    </row>
    <row r="7" spans="1:10" ht="19.5" thickBot="1" x14ac:dyDescent="0.35">
      <c r="A7" s="51"/>
      <c r="B7" s="51"/>
      <c r="C7" s="51"/>
      <c r="D7" s="51"/>
      <c r="E7" s="51"/>
      <c r="F7" s="51"/>
      <c r="G7" s="51"/>
      <c r="H7" s="51"/>
      <c r="J7" s="24" t="s">
        <v>73</v>
      </c>
    </row>
    <row r="8" spans="1:10" ht="68.25" customHeight="1" x14ac:dyDescent="0.3">
      <c r="A8" s="86" t="s">
        <v>0</v>
      </c>
      <c r="B8" s="88" t="s">
        <v>28</v>
      </c>
      <c r="C8" s="88"/>
      <c r="D8" s="88" t="s">
        <v>29</v>
      </c>
      <c r="E8" s="88"/>
      <c r="F8" s="88"/>
      <c r="G8" s="88"/>
      <c r="H8" s="88" t="s">
        <v>30</v>
      </c>
      <c r="I8" s="88" t="s">
        <v>31</v>
      </c>
      <c r="J8" s="99" t="s">
        <v>32</v>
      </c>
    </row>
    <row r="9" spans="1:10" ht="54.75" customHeight="1" thickBot="1" x14ac:dyDescent="0.35">
      <c r="A9" s="87"/>
      <c r="B9" s="89"/>
      <c r="C9" s="89"/>
      <c r="D9" s="36" t="s">
        <v>33</v>
      </c>
      <c r="E9" s="36" t="s">
        <v>34</v>
      </c>
      <c r="F9" s="36" t="s">
        <v>35</v>
      </c>
      <c r="G9" s="36" t="s">
        <v>36</v>
      </c>
      <c r="H9" s="89"/>
      <c r="I9" s="89"/>
      <c r="J9" s="100"/>
    </row>
    <row r="10" spans="1:10" ht="79.5" customHeight="1" x14ac:dyDescent="0.3">
      <c r="A10" s="11">
        <v>1</v>
      </c>
      <c r="B10" s="93" t="s">
        <v>127</v>
      </c>
      <c r="C10" s="93"/>
      <c r="D10" s="25">
        <v>7934843</v>
      </c>
      <c r="E10" s="25">
        <v>6735000</v>
      </c>
      <c r="F10" s="25">
        <v>7934843</v>
      </c>
      <c r="G10" s="25">
        <v>0</v>
      </c>
      <c r="H10" s="26">
        <f>+D10+E10+F10+G10</f>
        <v>22604686</v>
      </c>
      <c r="I10" s="2">
        <f>+H10-SUM(D10:G10)</f>
        <v>0</v>
      </c>
      <c r="J10" s="3"/>
    </row>
    <row r="11" spans="1:10" ht="56.25" customHeight="1" x14ac:dyDescent="0.3">
      <c r="A11" s="12">
        <v>2</v>
      </c>
      <c r="B11" s="94" t="s">
        <v>37</v>
      </c>
      <c r="C11" s="94"/>
      <c r="D11" s="27">
        <f>+D12+D13+D14+D15+D17+D16</f>
        <v>1242479</v>
      </c>
      <c r="E11" s="27">
        <f t="shared" ref="E11:G11" si="0">+E12+E13+E14+E15+E17</f>
        <v>1101046</v>
      </c>
      <c r="F11" s="27">
        <f t="shared" si="0"/>
        <v>6128</v>
      </c>
      <c r="G11" s="27">
        <f t="shared" si="0"/>
        <v>0</v>
      </c>
      <c r="H11" s="27">
        <f>+SUM(H12:H17)</f>
        <v>2349653</v>
      </c>
      <c r="I11" s="2">
        <f>+H11-SUM(D11:G11)</f>
        <v>0</v>
      </c>
      <c r="J11" s="6"/>
    </row>
    <row r="12" spans="1:10" ht="56.25" customHeight="1" x14ac:dyDescent="0.3">
      <c r="A12" s="13" t="s">
        <v>38</v>
      </c>
      <c r="B12" s="95" t="s">
        <v>39</v>
      </c>
      <c r="C12" s="15" t="s">
        <v>40</v>
      </c>
      <c r="D12" s="26">
        <v>1019000</v>
      </c>
      <c r="E12" s="26"/>
      <c r="F12" s="26"/>
      <c r="G12" s="26"/>
      <c r="H12" s="26">
        <f>+D12+E12+F12+G12</f>
        <v>1019000</v>
      </c>
      <c r="I12" s="2">
        <f t="shared" ref="I12:I18" si="1">+H12-SUM(D12:G12)</f>
        <v>0</v>
      </c>
      <c r="J12" s="6"/>
    </row>
    <row r="13" spans="1:10" ht="56.25" customHeight="1" x14ac:dyDescent="0.3">
      <c r="A13" s="13" t="s">
        <v>41</v>
      </c>
      <c r="B13" s="96"/>
      <c r="C13" s="15" t="s">
        <v>42</v>
      </c>
      <c r="D13" s="26">
        <v>64200</v>
      </c>
      <c r="E13" s="26">
        <v>945000</v>
      </c>
      <c r="F13" s="26"/>
      <c r="G13" s="26"/>
      <c r="H13" s="26">
        <f t="shared" ref="H13:H17" si="2">+D13+E13+F13+G13</f>
        <v>1009200</v>
      </c>
      <c r="I13" s="2">
        <f t="shared" si="1"/>
        <v>0</v>
      </c>
      <c r="J13" s="6"/>
    </row>
    <row r="14" spans="1:10" ht="56.25" customHeight="1" x14ac:dyDescent="0.3">
      <c r="A14" s="13" t="s">
        <v>43</v>
      </c>
      <c r="B14" s="96"/>
      <c r="C14" s="15" t="s">
        <v>44</v>
      </c>
      <c r="D14" s="26"/>
      <c r="E14" s="26"/>
      <c r="F14" s="26"/>
      <c r="G14" s="26"/>
      <c r="H14" s="26">
        <f t="shared" si="2"/>
        <v>0</v>
      </c>
      <c r="I14" s="2">
        <f t="shared" si="1"/>
        <v>0</v>
      </c>
      <c r="J14" s="6"/>
    </row>
    <row r="15" spans="1:10" ht="56.25" customHeight="1" x14ac:dyDescent="0.3">
      <c r="A15" s="13" t="s">
        <v>45</v>
      </c>
      <c r="B15" s="96"/>
      <c r="C15" s="15" t="s">
        <v>46</v>
      </c>
      <c r="D15" s="26"/>
      <c r="E15" s="26"/>
      <c r="F15" s="26"/>
      <c r="G15" s="26"/>
      <c r="H15" s="26">
        <f t="shared" si="2"/>
        <v>0</v>
      </c>
      <c r="I15" s="2">
        <f t="shared" si="1"/>
        <v>0</v>
      </c>
      <c r="J15" s="6"/>
    </row>
    <row r="16" spans="1:10" ht="56.25" customHeight="1" x14ac:dyDescent="0.3">
      <c r="A16" s="14" t="s">
        <v>47</v>
      </c>
      <c r="B16" s="96"/>
      <c r="C16" s="16" t="s">
        <v>48</v>
      </c>
      <c r="D16" s="28"/>
      <c r="E16" s="28"/>
      <c r="F16" s="28"/>
      <c r="G16" s="28"/>
      <c r="H16" s="26"/>
      <c r="I16" s="2"/>
      <c r="J16" s="8"/>
    </row>
    <row r="17" spans="1:10" ht="56.25" customHeight="1" thickBot="1" x14ac:dyDescent="0.35">
      <c r="A17" s="14" t="s">
        <v>128</v>
      </c>
      <c r="B17" s="97"/>
      <c r="C17" s="16" t="s">
        <v>129</v>
      </c>
      <c r="D17" s="28">
        <v>159279</v>
      </c>
      <c r="E17" s="28">
        <f>162174-6128</f>
        <v>156046</v>
      </c>
      <c r="F17" s="28">
        <v>6128</v>
      </c>
      <c r="G17" s="28"/>
      <c r="H17" s="26">
        <f t="shared" si="2"/>
        <v>321453</v>
      </c>
      <c r="I17" s="2">
        <f t="shared" si="1"/>
        <v>0</v>
      </c>
      <c r="J17" s="8"/>
    </row>
    <row r="18" spans="1:10" ht="47.25" customHeight="1" thickBot="1" x14ac:dyDescent="0.35">
      <c r="A18" s="42">
        <v>3</v>
      </c>
      <c r="B18" s="98" t="s">
        <v>49</v>
      </c>
      <c r="C18" s="98"/>
      <c r="D18" s="29">
        <f>+D10+D11</f>
        <v>9177322</v>
      </c>
      <c r="E18" s="29">
        <f t="shared" ref="E18:G18" si="3">+E10+E11</f>
        <v>7836046</v>
      </c>
      <c r="F18" s="29">
        <f t="shared" si="3"/>
        <v>7940971</v>
      </c>
      <c r="G18" s="29">
        <f t="shared" si="3"/>
        <v>0</v>
      </c>
      <c r="H18" s="29">
        <f>+H10+H11</f>
        <v>24954339</v>
      </c>
      <c r="I18" s="40">
        <f t="shared" si="1"/>
        <v>0</v>
      </c>
      <c r="J18" s="9"/>
    </row>
    <row r="23" spans="1:10" s="52" customFormat="1" ht="41.25" customHeight="1" x14ac:dyDescent="0.3">
      <c r="C23" s="83" t="s">
        <v>126</v>
      </c>
      <c r="D23" s="83"/>
      <c r="E23" s="46"/>
      <c r="H23" s="56" t="s">
        <v>125</v>
      </c>
    </row>
  </sheetData>
  <mergeCells count="14">
    <mergeCell ref="C23:D23"/>
    <mergeCell ref="I2:J2"/>
    <mergeCell ref="I3:J3"/>
    <mergeCell ref="B10:C10"/>
    <mergeCell ref="B11:C11"/>
    <mergeCell ref="B12:B17"/>
    <mergeCell ref="B18:C18"/>
    <mergeCell ref="A6:J6"/>
    <mergeCell ref="A8:A9"/>
    <mergeCell ref="B8:C9"/>
    <mergeCell ref="D8:G8"/>
    <mergeCell ref="H8:H9"/>
    <mergeCell ref="I8:I9"/>
    <mergeCell ref="J8:J9"/>
  </mergeCells>
  <pageMargins left="0.7" right="0.7" top="0.75" bottom="0.75" header="0.3" footer="0.3"/>
  <pageSetup paperSize="9" scale="5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1"/>
  <sheetViews>
    <sheetView view="pageBreakPreview" zoomScale="60" zoomScaleNormal="70" workbookViewId="0">
      <selection activeCell="E15" sqref="E15"/>
    </sheetView>
  </sheetViews>
  <sheetFormatPr defaultColWidth="57.5703125" defaultRowHeight="32.25" customHeight="1" x14ac:dyDescent="0.3"/>
  <cols>
    <col min="1" max="1" width="9" style="47" customWidth="1"/>
    <col min="2" max="2" width="38.5703125" style="47" customWidth="1"/>
    <col min="3" max="3" width="26.7109375" style="47" customWidth="1"/>
    <col min="4" max="4" width="22.85546875" style="47" customWidth="1"/>
    <col min="5" max="5" width="14.28515625" style="47" customWidth="1"/>
    <col min="6" max="6" width="28.42578125" style="47" bestFit="1" customWidth="1"/>
    <col min="7" max="16384" width="57.5703125" style="47"/>
  </cols>
  <sheetData>
    <row r="1" spans="1:7" ht="32.25" customHeight="1" x14ac:dyDescent="0.3">
      <c r="A1" s="90" t="s">
        <v>147</v>
      </c>
      <c r="B1" s="90"/>
      <c r="C1" s="90"/>
      <c r="D1" s="90"/>
      <c r="E1" s="90"/>
      <c r="F1" s="90"/>
    </row>
    <row r="2" spans="1:7" ht="32.25" customHeight="1" x14ac:dyDescent="0.3">
      <c r="A2" s="90" t="s">
        <v>69</v>
      </c>
      <c r="B2" s="90"/>
      <c r="C2" s="90"/>
      <c r="D2" s="90"/>
      <c r="E2" s="90"/>
      <c r="F2" s="90"/>
    </row>
    <row r="3" spans="1:7" ht="32.25" customHeight="1" thickBot="1" x14ac:dyDescent="0.35">
      <c r="A3" s="91"/>
      <c r="B3" s="91"/>
      <c r="C3" s="91"/>
      <c r="D3" s="91"/>
      <c r="E3" s="91"/>
      <c r="F3" s="91"/>
    </row>
    <row r="4" spans="1:7" ht="32.25" customHeight="1" x14ac:dyDescent="0.3">
      <c r="A4" s="86" t="s">
        <v>0</v>
      </c>
      <c r="B4" s="88" t="s">
        <v>10</v>
      </c>
      <c r="C4" s="88" t="s">
        <v>65</v>
      </c>
      <c r="D4" s="88" t="s">
        <v>11</v>
      </c>
      <c r="E4" s="88"/>
      <c r="F4" s="99"/>
    </row>
    <row r="5" spans="1:7" ht="53.25" customHeight="1" thickBot="1" x14ac:dyDescent="0.35">
      <c r="A5" s="87"/>
      <c r="B5" s="89"/>
      <c r="C5" s="89"/>
      <c r="D5" s="36" t="s">
        <v>12</v>
      </c>
      <c r="E5" s="36" t="s">
        <v>13</v>
      </c>
      <c r="F5" s="41" t="s">
        <v>14</v>
      </c>
    </row>
    <row r="6" spans="1:7" ht="37.5" x14ac:dyDescent="0.3">
      <c r="A6" s="1">
        <v>1</v>
      </c>
      <c r="B6" s="37" t="s">
        <v>68</v>
      </c>
      <c r="C6" s="2">
        <v>3</v>
      </c>
      <c r="D6" s="2">
        <v>5</v>
      </c>
      <c r="E6" s="2">
        <v>3</v>
      </c>
      <c r="F6" s="20">
        <v>2289364</v>
      </c>
      <c r="G6" s="47">
        <f>931468.999+959492.669</f>
        <v>1890961.6680000001</v>
      </c>
    </row>
    <row r="7" spans="1:7" ht="37.5" x14ac:dyDescent="0.3">
      <c r="A7" s="4">
        <v>2</v>
      </c>
      <c r="B7" s="38" t="s">
        <v>15</v>
      </c>
      <c r="C7" s="5">
        <v>12</v>
      </c>
      <c r="D7" s="5" t="s">
        <v>16</v>
      </c>
      <c r="E7" s="5">
        <v>12</v>
      </c>
      <c r="F7" s="21">
        <v>8354072.5</v>
      </c>
      <c r="G7" s="21">
        <f>1151910.008+19128.439+763276.619+716607.356+735372.658+255132.165+777700.002+607935.371</f>
        <v>5027062.6180000007</v>
      </c>
    </row>
    <row r="8" spans="1:7" ht="56.25" x14ac:dyDescent="0.3">
      <c r="A8" s="4">
        <v>3</v>
      </c>
      <c r="B8" s="38" t="s">
        <v>17</v>
      </c>
      <c r="C8" s="5">
        <v>5</v>
      </c>
      <c r="D8" s="5" t="s">
        <v>16</v>
      </c>
      <c r="E8" s="5">
        <v>5</v>
      </c>
      <c r="F8" s="21">
        <v>3119071</v>
      </c>
      <c r="G8" s="47">
        <f>18322+18814+174850</f>
        <v>211986</v>
      </c>
    </row>
    <row r="9" spans="1:7" ht="56.25" x14ac:dyDescent="0.3">
      <c r="A9" s="4">
        <v>4</v>
      </c>
      <c r="B9" s="38" t="s">
        <v>18</v>
      </c>
      <c r="C9" s="5">
        <v>1</v>
      </c>
      <c r="D9" s="5" t="s">
        <v>16</v>
      </c>
      <c r="E9" s="5">
        <v>1</v>
      </c>
      <c r="F9" s="21">
        <v>1044463.5</v>
      </c>
      <c r="G9" s="44">
        <v>7957902.7570000002</v>
      </c>
    </row>
    <row r="10" spans="1:7" ht="56.25" x14ac:dyDescent="0.3">
      <c r="A10" s="4">
        <v>5</v>
      </c>
      <c r="B10" s="38" t="s">
        <v>19</v>
      </c>
      <c r="C10" s="5">
        <v>2</v>
      </c>
      <c r="D10" s="5" t="s">
        <v>16</v>
      </c>
      <c r="E10" s="5">
        <v>2</v>
      </c>
      <c r="F10" s="21">
        <v>1706544</v>
      </c>
    </row>
    <row r="11" spans="1:7" ht="37.5" x14ac:dyDescent="0.3">
      <c r="A11" s="4">
        <v>6</v>
      </c>
      <c r="B11" s="38" t="s">
        <v>20</v>
      </c>
      <c r="C11" s="5"/>
      <c r="D11" s="5" t="s">
        <v>67</v>
      </c>
      <c r="E11" s="5"/>
      <c r="F11" s="21"/>
    </row>
    <row r="12" spans="1:7" ht="18.75" x14ac:dyDescent="0.3">
      <c r="A12" s="4">
        <v>7</v>
      </c>
      <c r="B12" s="38" t="s">
        <v>21</v>
      </c>
      <c r="C12" s="5"/>
      <c r="D12" s="5" t="s">
        <v>22</v>
      </c>
      <c r="E12" s="5"/>
      <c r="F12" s="21"/>
    </row>
    <row r="13" spans="1:7" ht="37.5" x14ac:dyDescent="0.3">
      <c r="A13" s="4">
        <v>8</v>
      </c>
      <c r="B13" s="38" t="s">
        <v>23</v>
      </c>
      <c r="C13" s="5"/>
      <c r="D13" s="5" t="s">
        <v>24</v>
      </c>
      <c r="E13" s="5"/>
      <c r="F13" s="21"/>
    </row>
    <row r="14" spans="1:7" ht="19.5" thickBot="1" x14ac:dyDescent="0.35">
      <c r="A14" s="7">
        <v>9</v>
      </c>
      <c r="B14" s="10" t="s">
        <v>25</v>
      </c>
      <c r="C14" s="39">
        <v>1</v>
      </c>
      <c r="D14" s="39" t="s">
        <v>16</v>
      </c>
      <c r="E14" s="39">
        <v>1</v>
      </c>
      <c r="F14" s="22">
        <v>23000</v>
      </c>
    </row>
    <row r="15" spans="1:7" ht="32.25" customHeight="1" thickBot="1" x14ac:dyDescent="0.35">
      <c r="A15" s="102" t="s">
        <v>26</v>
      </c>
      <c r="B15" s="98"/>
      <c r="C15" s="40">
        <f>+SUM(C6:C14)</f>
        <v>24</v>
      </c>
      <c r="D15" s="40" t="s">
        <v>27</v>
      </c>
      <c r="E15" s="40" t="s">
        <v>27</v>
      </c>
      <c r="F15" s="23">
        <f>+SUM(F6:F14)</f>
        <v>16536515</v>
      </c>
    </row>
    <row r="21" spans="2:6" s="53" customFormat="1" ht="52.5" customHeight="1" x14ac:dyDescent="0.3">
      <c r="B21" s="83" t="s">
        <v>126</v>
      </c>
      <c r="C21" s="83"/>
      <c r="E21" s="101" t="s">
        <v>125</v>
      </c>
      <c r="F21" s="101"/>
    </row>
  </sheetData>
  <mergeCells count="10">
    <mergeCell ref="B21:C21"/>
    <mergeCell ref="E21:F21"/>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9"/>
  <sheetViews>
    <sheetView view="pageBreakPreview" topLeftCell="A4" zoomScale="80" zoomScaleNormal="60" zoomScaleSheetLayoutView="80" workbookViewId="0">
      <pane xSplit="6" ySplit="4" topLeftCell="G29" activePane="bottomRight" state="frozen"/>
      <selection activeCell="A4" sqref="A4"/>
      <selection pane="topRight" activeCell="G4" sqref="G4"/>
      <selection pane="bottomLeft" activeCell="A8" sqref="A8"/>
      <selection pane="bottomRight" activeCell="K35" sqref="K35"/>
    </sheetView>
  </sheetViews>
  <sheetFormatPr defaultRowHeight="18.75" x14ac:dyDescent="0.3"/>
  <cols>
    <col min="1" max="1" width="9.140625" style="30"/>
    <col min="2" max="2" width="19.42578125" style="72" customWidth="1"/>
    <col min="3" max="3" width="14.7109375" style="73" customWidth="1"/>
    <col min="4" max="4" width="11.85546875" style="73" customWidth="1"/>
    <col min="5" max="6" width="11.5703125" style="30" customWidth="1"/>
    <col min="7" max="7" width="74.85546875" style="60" customWidth="1"/>
    <col min="8" max="8" width="41.5703125" style="31" customWidth="1"/>
    <col min="9" max="9" width="37.7109375" style="32" bestFit="1" customWidth="1"/>
    <col min="10" max="10" width="31.85546875" style="32" bestFit="1" customWidth="1"/>
    <col min="11" max="11" width="24.140625" style="32" bestFit="1" customWidth="1"/>
    <col min="12" max="12" width="17.5703125" style="32" customWidth="1"/>
    <col min="13" max="13" width="16.42578125" style="32" customWidth="1"/>
    <col min="14" max="16384" width="9.140625" style="30"/>
  </cols>
  <sheetData>
    <row r="1" spans="1:13" ht="39.75" hidden="1" customHeight="1" x14ac:dyDescent="0.3">
      <c r="K1" s="111" t="s">
        <v>71</v>
      </c>
      <c r="L1" s="111"/>
      <c r="M1" s="111"/>
    </row>
    <row r="2" spans="1:13" ht="28.5" hidden="1" customHeight="1" x14ac:dyDescent="0.3">
      <c r="K2" s="111" t="s">
        <v>72</v>
      </c>
      <c r="L2" s="111"/>
      <c r="M2" s="111"/>
    </row>
    <row r="3" spans="1:13" hidden="1" x14ac:dyDescent="0.3"/>
    <row r="4" spans="1:13" ht="66.75" customHeight="1" x14ac:dyDescent="0.3">
      <c r="A4" s="113" t="s">
        <v>148</v>
      </c>
      <c r="B4" s="113"/>
      <c r="C4" s="113"/>
      <c r="D4" s="113"/>
      <c r="E4" s="113"/>
      <c r="F4" s="113"/>
      <c r="G4" s="113"/>
      <c r="H4" s="113"/>
      <c r="I4" s="113"/>
      <c r="J4" s="113"/>
      <c r="K4" s="113"/>
      <c r="L4" s="113"/>
      <c r="M4" s="113"/>
    </row>
    <row r="5" spans="1:13" ht="19.5" thickBot="1" x14ac:dyDescent="0.35">
      <c r="A5" s="33"/>
      <c r="B5" s="57"/>
      <c r="C5" s="33"/>
      <c r="D5" s="33"/>
      <c r="E5" s="33"/>
      <c r="F5" s="33"/>
      <c r="G5" s="59"/>
      <c r="H5" s="34"/>
      <c r="I5" s="33"/>
      <c r="J5" s="33"/>
      <c r="K5" s="33"/>
      <c r="L5" s="112" t="s">
        <v>73</v>
      </c>
      <c r="M5" s="112"/>
    </row>
    <row r="6" spans="1:13" ht="39" customHeight="1" x14ac:dyDescent="0.3">
      <c r="A6" s="114" t="s">
        <v>0</v>
      </c>
      <c r="B6" s="116" t="s">
        <v>50</v>
      </c>
      <c r="C6" s="118" t="s">
        <v>51</v>
      </c>
      <c r="D6" s="118" t="s">
        <v>52</v>
      </c>
      <c r="E6" s="118"/>
      <c r="F6" s="118"/>
      <c r="G6" s="118" t="s">
        <v>53</v>
      </c>
      <c r="H6" s="118" t="s">
        <v>54</v>
      </c>
      <c r="I6" s="118"/>
      <c r="J6" s="118"/>
      <c r="K6" s="118"/>
      <c r="L6" s="118"/>
      <c r="M6" s="120"/>
    </row>
    <row r="7" spans="1:13" ht="135.75" customHeight="1" x14ac:dyDescent="0.3">
      <c r="A7" s="115"/>
      <c r="B7" s="117"/>
      <c r="C7" s="119"/>
      <c r="D7" s="61" t="s">
        <v>55</v>
      </c>
      <c r="E7" s="61" t="s">
        <v>56</v>
      </c>
      <c r="F7" s="61" t="s">
        <v>57</v>
      </c>
      <c r="G7" s="119"/>
      <c r="H7" s="67" t="s">
        <v>58</v>
      </c>
      <c r="I7" s="61" t="s">
        <v>59</v>
      </c>
      <c r="J7" s="61" t="s">
        <v>60</v>
      </c>
      <c r="K7" s="62" t="s">
        <v>61</v>
      </c>
      <c r="L7" s="62" t="s">
        <v>62</v>
      </c>
      <c r="M7" s="75" t="s">
        <v>63</v>
      </c>
    </row>
    <row r="8" spans="1:13" ht="56.25" x14ac:dyDescent="0.3">
      <c r="A8" s="68">
        <v>1</v>
      </c>
      <c r="B8" s="64" t="s">
        <v>74</v>
      </c>
      <c r="C8" s="74">
        <v>5062</v>
      </c>
      <c r="D8" s="74">
        <v>5062</v>
      </c>
      <c r="E8" s="68"/>
      <c r="F8" s="68"/>
      <c r="G8" s="65" t="s">
        <v>90</v>
      </c>
      <c r="H8" s="69" t="s">
        <v>131</v>
      </c>
      <c r="I8" s="70">
        <v>1200000</v>
      </c>
      <c r="J8" s="70">
        <v>1200000</v>
      </c>
      <c r="K8" s="71">
        <v>1200000</v>
      </c>
      <c r="L8" s="71">
        <v>23000</v>
      </c>
      <c r="M8" s="71"/>
    </row>
    <row r="9" spans="1:13" ht="150" x14ac:dyDescent="0.3">
      <c r="A9" s="68">
        <f t="shared" ref="A9:A22" si="0">1+A8</f>
        <v>2</v>
      </c>
      <c r="B9" s="64" t="s">
        <v>75</v>
      </c>
      <c r="C9" s="74">
        <v>4904</v>
      </c>
      <c r="D9" s="74">
        <v>4904</v>
      </c>
      <c r="E9" s="68"/>
      <c r="F9" s="68"/>
      <c r="G9" s="65" t="s">
        <v>91</v>
      </c>
      <c r="H9" s="69" t="s">
        <v>103</v>
      </c>
      <c r="I9" s="70">
        <v>1200000</v>
      </c>
      <c r="J9" s="70">
        <v>1200000</v>
      </c>
      <c r="K9" s="71">
        <v>1050000</v>
      </c>
      <c r="L9" s="71">
        <v>931468</v>
      </c>
      <c r="M9" s="71"/>
    </row>
    <row r="10" spans="1:13" ht="75" x14ac:dyDescent="0.3">
      <c r="A10" s="68">
        <f t="shared" si="0"/>
        <v>3</v>
      </c>
      <c r="B10" s="64" t="s">
        <v>76</v>
      </c>
      <c r="C10" s="74">
        <v>4626</v>
      </c>
      <c r="D10" s="74">
        <v>4626</v>
      </c>
      <c r="E10" s="68"/>
      <c r="F10" s="68"/>
      <c r="G10" s="65" t="s">
        <v>92</v>
      </c>
      <c r="H10" s="69" t="s">
        <v>104</v>
      </c>
      <c r="I10" s="70">
        <v>1200000</v>
      </c>
      <c r="J10" s="70">
        <v>1200000</v>
      </c>
      <c r="K10" s="71">
        <v>1200000</v>
      </c>
      <c r="L10" s="77">
        <v>1093659.71</v>
      </c>
      <c r="M10" s="71" t="s">
        <v>130</v>
      </c>
    </row>
    <row r="11" spans="1:13" ht="131.25" x14ac:dyDescent="0.3">
      <c r="A11" s="68">
        <f t="shared" si="0"/>
        <v>4</v>
      </c>
      <c r="B11" s="64" t="s">
        <v>77</v>
      </c>
      <c r="C11" s="74">
        <v>4565</v>
      </c>
      <c r="D11" s="74">
        <v>4565</v>
      </c>
      <c r="E11" s="68"/>
      <c r="F11" s="68"/>
      <c r="G11" s="65" t="s">
        <v>93</v>
      </c>
      <c r="H11" s="69" t="s">
        <v>105</v>
      </c>
      <c r="I11" s="70">
        <v>1150000</v>
      </c>
      <c r="J11" s="70">
        <v>1150000</v>
      </c>
      <c r="K11" s="71">
        <v>1150000</v>
      </c>
      <c r="L11" s="71">
        <v>1044463.54</v>
      </c>
      <c r="M11" s="71"/>
    </row>
    <row r="12" spans="1:13" ht="75" x14ac:dyDescent="0.3">
      <c r="A12" s="68">
        <f t="shared" si="0"/>
        <v>5</v>
      </c>
      <c r="B12" s="64" t="s">
        <v>78</v>
      </c>
      <c r="C12" s="74">
        <v>4549</v>
      </c>
      <c r="D12" s="74">
        <v>4549</v>
      </c>
      <c r="E12" s="68"/>
      <c r="F12" s="68"/>
      <c r="G12" s="65" t="s">
        <v>94</v>
      </c>
      <c r="H12" s="69" t="s">
        <v>106</v>
      </c>
      <c r="I12" s="70">
        <v>600000</v>
      </c>
      <c r="J12" s="70">
        <v>600000</v>
      </c>
      <c r="K12" s="71">
        <v>600000</v>
      </c>
      <c r="L12" s="71">
        <v>563683.80000000005</v>
      </c>
      <c r="M12" s="71"/>
    </row>
    <row r="13" spans="1:13" ht="75" x14ac:dyDescent="0.3">
      <c r="A13" s="68">
        <f t="shared" si="0"/>
        <v>6</v>
      </c>
      <c r="B13" s="64" t="s">
        <v>79</v>
      </c>
      <c r="C13" s="74">
        <v>4545</v>
      </c>
      <c r="D13" s="74">
        <v>4545</v>
      </c>
      <c r="E13" s="68"/>
      <c r="F13" s="68"/>
      <c r="G13" s="65" t="s">
        <v>95</v>
      </c>
      <c r="H13" s="69" t="s">
        <v>107</v>
      </c>
      <c r="I13" s="70">
        <v>1000000</v>
      </c>
      <c r="J13" s="70">
        <v>1000000</v>
      </c>
      <c r="K13" s="71">
        <v>1000000</v>
      </c>
      <c r="L13" s="71">
        <v>959492</v>
      </c>
      <c r="M13" s="71"/>
    </row>
    <row r="14" spans="1:13" ht="69" customHeight="1" x14ac:dyDescent="0.3">
      <c r="A14" s="106">
        <f>1+A13</f>
        <v>7</v>
      </c>
      <c r="B14" s="108" t="s">
        <v>80</v>
      </c>
      <c r="C14" s="109">
        <v>4504</v>
      </c>
      <c r="D14" s="109">
        <v>4504</v>
      </c>
      <c r="E14" s="106"/>
      <c r="F14" s="106"/>
      <c r="G14" s="65" t="s">
        <v>122</v>
      </c>
      <c r="H14" s="107" t="s">
        <v>108</v>
      </c>
      <c r="I14" s="105">
        <v>1200000</v>
      </c>
      <c r="J14" s="105">
        <v>1200000</v>
      </c>
      <c r="K14" s="105">
        <v>1200000</v>
      </c>
      <c r="L14" s="103">
        <v>1151910</v>
      </c>
      <c r="M14" s="105"/>
    </row>
    <row r="15" spans="1:13" ht="78" customHeight="1" x14ac:dyDescent="0.3">
      <c r="A15" s="106"/>
      <c r="B15" s="108"/>
      <c r="C15" s="109"/>
      <c r="D15" s="109"/>
      <c r="E15" s="106"/>
      <c r="F15" s="106"/>
      <c r="G15" s="65" t="s">
        <v>123</v>
      </c>
      <c r="H15" s="107"/>
      <c r="I15" s="105"/>
      <c r="J15" s="105"/>
      <c r="K15" s="105"/>
      <c r="L15" s="104"/>
      <c r="M15" s="105"/>
    </row>
    <row r="16" spans="1:13" ht="75" x14ac:dyDescent="0.3">
      <c r="A16" s="68">
        <f>1+A14</f>
        <v>8</v>
      </c>
      <c r="B16" s="64" t="s">
        <v>81</v>
      </c>
      <c r="C16" s="74">
        <v>4504</v>
      </c>
      <c r="D16" s="74">
        <v>4504</v>
      </c>
      <c r="E16" s="68"/>
      <c r="F16" s="68"/>
      <c r="G16" s="65" t="s">
        <v>96</v>
      </c>
      <c r="H16" s="69" t="s">
        <v>109</v>
      </c>
      <c r="I16" s="70">
        <v>1200000</v>
      </c>
      <c r="J16" s="70">
        <v>1200000</v>
      </c>
      <c r="K16" s="71">
        <v>1200000</v>
      </c>
      <c r="L16" s="71">
        <v>778125.28</v>
      </c>
      <c r="M16" s="71"/>
    </row>
    <row r="17" spans="1:13" ht="75" x14ac:dyDescent="0.3">
      <c r="A17" s="68">
        <f t="shared" si="0"/>
        <v>9</v>
      </c>
      <c r="B17" s="64" t="s">
        <v>82</v>
      </c>
      <c r="C17" s="74">
        <v>4453</v>
      </c>
      <c r="D17" s="74">
        <v>4453</v>
      </c>
      <c r="E17" s="68"/>
      <c r="F17" s="68"/>
      <c r="G17" s="65" t="s">
        <v>97</v>
      </c>
      <c r="H17" s="69" t="s">
        <v>110</v>
      </c>
      <c r="I17" s="70">
        <v>1150000</v>
      </c>
      <c r="J17" s="70">
        <v>1150000</v>
      </c>
      <c r="K17" s="71">
        <v>1150000</v>
      </c>
      <c r="L17" s="71">
        <v>729538.6</v>
      </c>
      <c r="M17" s="71"/>
    </row>
    <row r="18" spans="1:13" ht="112.5" x14ac:dyDescent="0.3">
      <c r="A18" s="68">
        <f t="shared" si="0"/>
        <v>10</v>
      </c>
      <c r="B18" s="64" t="s">
        <v>83</v>
      </c>
      <c r="C18" s="74">
        <v>4440</v>
      </c>
      <c r="D18" s="74">
        <v>4440</v>
      </c>
      <c r="E18" s="68"/>
      <c r="F18" s="68"/>
      <c r="G18" s="65" t="s">
        <v>98</v>
      </c>
      <c r="H18" s="69" t="s">
        <v>111</v>
      </c>
      <c r="I18" s="70">
        <v>1200000</v>
      </c>
      <c r="J18" s="70">
        <v>1200000</v>
      </c>
      <c r="K18" s="71">
        <v>1200000</v>
      </c>
      <c r="L18" s="71">
        <v>1063282</v>
      </c>
      <c r="M18" s="71"/>
    </row>
    <row r="19" spans="1:13" ht="63" customHeight="1" x14ac:dyDescent="0.3">
      <c r="A19" s="106">
        <f t="shared" si="0"/>
        <v>11</v>
      </c>
      <c r="B19" s="108" t="s">
        <v>84</v>
      </c>
      <c r="C19" s="109">
        <v>4050</v>
      </c>
      <c r="D19" s="109">
        <v>4050</v>
      </c>
      <c r="E19" s="106"/>
      <c r="F19" s="106"/>
      <c r="G19" s="65" t="s">
        <v>118</v>
      </c>
      <c r="H19" s="107" t="s">
        <v>112</v>
      </c>
      <c r="I19" s="105">
        <v>1200000</v>
      </c>
      <c r="J19" s="105">
        <v>1200000</v>
      </c>
      <c r="K19" s="105">
        <v>1200000</v>
      </c>
      <c r="L19" s="103">
        <v>1141794.3999999999</v>
      </c>
      <c r="M19" s="103"/>
    </row>
    <row r="20" spans="1:13" ht="63" customHeight="1" x14ac:dyDescent="0.3">
      <c r="A20" s="106"/>
      <c r="B20" s="108"/>
      <c r="C20" s="109"/>
      <c r="D20" s="109"/>
      <c r="E20" s="106"/>
      <c r="F20" s="106"/>
      <c r="G20" s="65" t="s">
        <v>119</v>
      </c>
      <c r="H20" s="107"/>
      <c r="I20" s="105"/>
      <c r="J20" s="105"/>
      <c r="K20" s="105"/>
      <c r="L20" s="104"/>
      <c r="M20" s="104"/>
    </row>
    <row r="21" spans="1:13" ht="75" x14ac:dyDescent="0.3">
      <c r="A21" s="68">
        <f>1+A19</f>
        <v>12</v>
      </c>
      <c r="B21" s="64" t="s">
        <v>85</v>
      </c>
      <c r="C21" s="74">
        <v>3634</v>
      </c>
      <c r="D21" s="74">
        <v>3634</v>
      </c>
      <c r="E21" s="68"/>
      <c r="F21" s="68"/>
      <c r="G21" s="66" t="s">
        <v>99</v>
      </c>
      <c r="H21" s="69" t="s">
        <v>113</v>
      </c>
      <c r="I21" s="70">
        <v>1200000</v>
      </c>
      <c r="J21" s="70">
        <v>1200000</v>
      </c>
      <c r="K21" s="71">
        <v>1200000</v>
      </c>
      <c r="L21" s="71">
        <v>1092963</v>
      </c>
      <c r="M21" s="71"/>
    </row>
    <row r="22" spans="1:13" ht="75" x14ac:dyDescent="0.3">
      <c r="A22" s="68">
        <f t="shared" si="0"/>
        <v>13</v>
      </c>
      <c r="B22" s="64" t="s">
        <v>86</v>
      </c>
      <c r="C22" s="74">
        <v>3502</v>
      </c>
      <c r="D22" s="74">
        <v>3502</v>
      </c>
      <c r="E22" s="68"/>
      <c r="F22" s="68"/>
      <c r="G22" s="65" t="s">
        <v>100</v>
      </c>
      <c r="H22" s="69" t="s">
        <v>114</v>
      </c>
      <c r="I22" s="70">
        <v>1200000</v>
      </c>
      <c r="J22" s="70">
        <v>1200000</v>
      </c>
      <c r="K22" s="71">
        <v>1200000</v>
      </c>
      <c r="L22" s="71">
        <v>870912.2</v>
      </c>
      <c r="M22" s="71"/>
    </row>
    <row r="23" spans="1:13" ht="84.75" customHeight="1" x14ac:dyDescent="0.3">
      <c r="A23" s="106">
        <v>14</v>
      </c>
      <c r="B23" s="108" t="s">
        <v>87</v>
      </c>
      <c r="C23" s="109">
        <v>2847</v>
      </c>
      <c r="D23" s="109">
        <v>2847</v>
      </c>
      <c r="E23" s="106"/>
      <c r="F23" s="106"/>
      <c r="G23" s="65" t="s">
        <v>120</v>
      </c>
      <c r="H23" s="107" t="s">
        <v>115</v>
      </c>
      <c r="I23" s="105">
        <v>850000</v>
      </c>
      <c r="J23" s="105">
        <v>850000</v>
      </c>
      <c r="K23" s="105">
        <v>850000</v>
      </c>
      <c r="L23" s="103">
        <v>777700</v>
      </c>
      <c r="M23" s="105"/>
    </row>
    <row r="24" spans="1:13" ht="84.75" customHeight="1" x14ac:dyDescent="0.3">
      <c r="A24" s="106"/>
      <c r="B24" s="108"/>
      <c r="C24" s="109"/>
      <c r="D24" s="109"/>
      <c r="E24" s="106"/>
      <c r="F24" s="106"/>
      <c r="G24" s="65" t="s">
        <v>121</v>
      </c>
      <c r="H24" s="107"/>
      <c r="I24" s="105"/>
      <c r="J24" s="105"/>
      <c r="K24" s="105"/>
      <c r="L24" s="104"/>
      <c r="M24" s="105"/>
    </row>
    <row r="25" spans="1:13" ht="69.75" customHeight="1" x14ac:dyDescent="0.3">
      <c r="A25" s="68">
        <v>15</v>
      </c>
      <c r="B25" s="64" t="s">
        <v>88</v>
      </c>
      <c r="C25" s="74">
        <v>2626</v>
      </c>
      <c r="D25" s="74">
        <v>2626</v>
      </c>
      <c r="E25" s="68"/>
      <c r="F25" s="68"/>
      <c r="G25" s="65" t="s">
        <v>101</v>
      </c>
      <c r="H25" s="69" t="s">
        <v>116</v>
      </c>
      <c r="I25" s="70">
        <v>180000</v>
      </c>
      <c r="J25" s="70">
        <v>180000</v>
      </c>
      <c r="K25" s="71">
        <v>175000</v>
      </c>
      <c r="L25" s="71">
        <v>174850</v>
      </c>
      <c r="M25" s="71"/>
    </row>
    <row r="26" spans="1:13" ht="75" x14ac:dyDescent="0.3">
      <c r="A26" s="68">
        <v>16</v>
      </c>
      <c r="B26" s="64" t="s">
        <v>89</v>
      </c>
      <c r="C26" s="74">
        <v>2103</v>
      </c>
      <c r="D26" s="74">
        <v>2103</v>
      </c>
      <c r="E26" s="68"/>
      <c r="F26" s="68"/>
      <c r="G26" s="65" t="s">
        <v>102</v>
      </c>
      <c r="H26" s="69" t="s">
        <v>117</v>
      </c>
      <c r="I26" s="70">
        <v>910000</v>
      </c>
      <c r="J26" s="70">
        <v>910000</v>
      </c>
      <c r="K26" s="71">
        <v>910000</v>
      </c>
      <c r="L26" s="71">
        <v>763402.8</v>
      </c>
      <c r="M26" s="71"/>
    </row>
    <row r="27" spans="1:13" ht="56.25" x14ac:dyDescent="0.3">
      <c r="A27" s="79">
        <v>17</v>
      </c>
      <c r="B27" s="80" t="s">
        <v>140</v>
      </c>
      <c r="C27" s="78">
        <v>10588</v>
      </c>
      <c r="D27" s="78">
        <v>10588</v>
      </c>
      <c r="E27" s="79"/>
      <c r="F27" s="79"/>
      <c r="G27" s="65" t="s">
        <v>132</v>
      </c>
      <c r="H27" s="81" t="s">
        <v>151</v>
      </c>
      <c r="I27" s="82">
        <v>1320000</v>
      </c>
      <c r="J27" s="82">
        <v>600000</v>
      </c>
      <c r="K27" s="82">
        <v>600000</v>
      </c>
      <c r="L27" s="77">
        <v>398404</v>
      </c>
      <c r="M27" s="77"/>
    </row>
    <row r="28" spans="1:13" ht="56.25" x14ac:dyDescent="0.3">
      <c r="A28" s="79">
        <v>18</v>
      </c>
      <c r="B28" s="80" t="s">
        <v>141</v>
      </c>
      <c r="C28" s="78">
        <v>9162</v>
      </c>
      <c r="D28" s="78">
        <v>9162</v>
      </c>
      <c r="E28" s="79"/>
      <c r="F28" s="79"/>
      <c r="G28" s="65" t="s">
        <v>133</v>
      </c>
      <c r="H28" s="81" t="s">
        <v>152</v>
      </c>
      <c r="I28" s="82">
        <v>1300000</v>
      </c>
      <c r="J28" s="82">
        <v>1300000</v>
      </c>
      <c r="K28" s="82">
        <v>1300000</v>
      </c>
      <c r="L28" s="77">
        <v>190083</v>
      </c>
      <c r="M28" s="77"/>
    </row>
    <row r="29" spans="1:13" ht="75" x14ac:dyDescent="0.3">
      <c r="A29" s="79">
        <v>19</v>
      </c>
      <c r="B29" s="80" t="s">
        <v>142</v>
      </c>
      <c r="C29" s="78">
        <v>8642</v>
      </c>
      <c r="D29" s="78">
        <v>8642</v>
      </c>
      <c r="E29" s="79"/>
      <c r="F29" s="79"/>
      <c r="G29" s="65" t="s">
        <v>134</v>
      </c>
      <c r="H29" s="81" t="s">
        <v>153</v>
      </c>
      <c r="I29" s="82">
        <v>1320000</v>
      </c>
      <c r="J29" s="82">
        <v>1320000</v>
      </c>
      <c r="K29" s="82">
        <v>1320000</v>
      </c>
      <c r="L29" s="77">
        <v>145036</v>
      </c>
      <c r="M29" s="77"/>
    </row>
    <row r="30" spans="1:13" ht="56.25" x14ac:dyDescent="0.3">
      <c r="A30" s="79">
        <v>20</v>
      </c>
      <c r="B30" s="80" t="s">
        <v>143</v>
      </c>
      <c r="C30" s="78">
        <v>8505</v>
      </c>
      <c r="D30" s="78">
        <v>8505</v>
      </c>
      <c r="E30" s="79"/>
      <c r="F30" s="79"/>
      <c r="G30" s="65" t="s">
        <v>135</v>
      </c>
      <c r="H30" s="81" t="s">
        <v>154</v>
      </c>
      <c r="I30" s="82">
        <v>700000</v>
      </c>
      <c r="J30" s="82">
        <v>860000</v>
      </c>
      <c r="K30" s="82">
        <v>860000</v>
      </c>
      <c r="L30" s="77">
        <v>27618</v>
      </c>
      <c r="M30" s="77"/>
    </row>
    <row r="31" spans="1:13" ht="56.25" x14ac:dyDescent="0.3">
      <c r="A31" s="79">
        <v>21</v>
      </c>
      <c r="B31" s="80" t="s">
        <v>141</v>
      </c>
      <c r="C31" s="78">
        <v>8497</v>
      </c>
      <c r="D31" s="78">
        <v>8497</v>
      </c>
      <c r="E31" s="79"/>
      <c r="F31" s="79"/>
      <c r="G31" s="65" t="s">
        <v>136</v>
      </c>
      <c r="H31" s="81" t="s">
        <v>155</v>
      </c>
      <c r="I31" s="82">
        <v>1320000</v>
      </c>
      <c r="J31" s="82">
        <v>1320000</v>
      </c>
      <c r="K31" s="82">
        <v>1320000</v>
      </c>
      <c r="L31" s="77">
        <v>127200</v>
      </c>
      <c r="M31" s="77"/>
    </row>
    <row r="32" spans="1:13" ht="75" x14ac:dyDescent="0.3">
      <c r="A32" s="79">
        <v>22</v>
      </c>
      <c r="B32" s="80" t="s">
        <v>144</v>
      </c>
      <c r="C32" s="78">
        <v>8052</v>
      </c>
      <c r="D32" s="78">
        <v>8052</v>
      </c>
      <c r="E32" s="79"/>
      <c r="F32" s="79"/>
      <c r="G32" s="65" t="s">
        <v>137</v>
      </c>
      <c r="H32" s="81" t="s">
        <v>156</v>
      </c>
      <c r="I32" s="82">
        <v>1310000</v>
      </c>
      <c r="J32" s="82">
        <v>1320000</v>
      </c>
      <c r="K32" s="82">
        <v>1320000</v>
      </c>
      <c r="L32" s="77">
        <v>36011</v>
      </c>
      <c r="M32" s="77"/>
    </row>
    <row r="33" spans="1:13" ht="93.75" x14ac:dyDescent="0.3">
      <c r="A33" s="79">
        <v>23</v>
      </c>
      <c r="B33" s="80" t="s">
        <v>145</v>
      </c>
      <c r="C33" s="78">
        <v>8015</v>
      </c>
      <c r="D33" s="78">
        <v>8015</v>
      </c>
      <c r="E33" s="79"/>
      <c r="F33" s="79"/>
      <c r="G33" s="65" t="s">
        <v>138</v>
      </c>
      <c r="H33" s="81" t="s">
        <v>157</v>
      </c>
      <c r="I33" s="82">
        <v>1200000</v>
      </c>
      <c r="J33" s="82">
        <v>1200000</v>
      </c>
      <c r="K33" s="82">
        <v>1200000</v>
      </c>
      <c r="L33" s="77">
        <v>1142861</v>
      </c>
      <c r="M33" s="77"/>
    </row>
    <row r="34" spans="1:13" ht="56.25" x14ac:dyDescent="0.3">
      <c r="A34" s="79">
        <v>24</v>
      </c>
      <c r="B34" s="80" t="s">
        <v>146</v>
      </c>
      <c r="C34" s="78">
        <v>7472</v>
      </c>
      <c r="D34" s="78">
        <v>7472</v>
      </c>
      <c r="E34" s="79"/>
      <c r="F34" s="79"/>
      <c r="G34" s="65" t="s">
        <v>139</v>
      </c>
      <c r="H34" s="81" t="s">
        <v>158</v>
      </c>
      <c r="I34" s="82">
        <v>1320000</v>
      </c>
      <c r="J34" s="82">
        <v>1320000</v>
      </c>
      <c r="K34" s="82">
        <v>1320000</v>
      </c>
      <c r="L34" s="77">
        <v>1309357</v>
      </c>
      <c r="M34" s="77"/>
    </row>
    <row r="35" spans="1:13" x14ac:dyDescent="0.3">
      <c r="A35" s="106" t="s">
        <v>64</v>
      </c>
      <c r="B35" s="106"/>
      <c r="C35" s="106"/>
      <c r="D35" s="106"/>
      <c r="E35" s="106"/>
      <c r="F35" s="106"/>
      <c r="G35" s="106"/>
      <c r="H35" s="106"/>
      <c r="I35" s="70">
        <f>+SUM(I8:I34)</f>
        <v>26430000</v>
      </c>
      <c r="J35" s="70">
        <f>+SUM(J8:J34)</f>
        <v>25880000</v>
      </c>
      <c r="K35" s="71">
        <f>+SUM(K8:K34)</f>
        <v>25725000</v>
      </c>
      <c r="L35" s="71">
        <f>+SUM(L8:L34)</f>
        <v>16536815.33</v>
      </c>
      <c r="M35" s="71">
        <f t="shared" ref="M35" si="1">+SUM(M8:M26)</f>
        <v>0</v>
      </c>
    </row>
    <row r="39" spans="1:13" s="54" customFormat="1" ht="18.75" customHeight="1" x14ac:dyDescent="0.3">
      <c r="B39" s="58"/>
      <c r="C39" s="121" t="s">
        <v>126</v>
      </c>
      <c r="D39" s="121"/>
      <c r="E39" s="121"/>
      <c r="F39" s="121"/>
      <c r="G39" s="121"/>
      <c r="H39" s="55"/>
      <c r="I39" s="110" t="s">
        <v>125</v>
      </c>
      <c r="J39" s="110"/>
      <c r="K39" s="110"/>
      <c r="L39" s="63"/>
      <c r="M39" s="63"/>
    </row>
  </sheetData>
  <autoFilter ref="A7:M35"/>
  <mergeCells count="49">
    <mergeCell ref="I23:I24"/>
    <mergeCell ref="J23:J24"/>
    <mergeCell ref="D19:D20"/>
    <mergeCell ref="E19:E20"/>
    <mergeCell ref="F19:F20"/>
    <mergeCell ref="H19:H20"/>
    <mergeCell ref="I19:I20"/>
    <mergeCell ref="J19:J20"/>
    <mergeCell ref="I39:K39"/>
    <mergeCell ref="K1:M1"/>
    <mergeCell ref="K2:M2"/>
    <mergeCell ref="L5:M5"/>
    <mergeCell ref="A4:M4"/>
    <mergeCell ref="A35:H35"/>
    <mergeCell ref="A6:A7"/>
    <mergeCell ref="B6:B7"/>
    <mergeCell ref="C6:C7"/>
    <mergeCell ref="D6:F6"/>
    <mergeCell ref="G6:G7"/>
    <mergeCell ref="H6:M6"/>
    <mergeCell ref="C39:G39"/>
    <mergeCell ref="A19:A20"/>
    <mergeCell ref="B19:B20"/>
    <mergeCell ref="C19:C20"/>
    <mergeCell ref="A23:A24"/>
    <mergeCell ref="F14:F15"/>
    <mergeCell ref="H14:H15"/>
    <mergeCell ref="I14:I15"/>
    <mergeCell ref="J14:J15"/>
    <mergeCell ref="A14:A15"/>
    <mergeCell ref="B14:B15"/>
    <mergeCell ref="C14:C15"/>
    <mergeCell ref="D14:D15"/>
    <mergeCell ref="E14:E15"/>
    <mergeCell ref="B23:B24"/>
    <mergeCell ref="C23:C24"/>
    <mergeCell ref="D23:D24"/>
    <mergeCell ref="E23:E24"/>
    <mergeCell ref="F23:F24"/>
    <mergeCell ref="H23:H24"/>
    <mergeCell ref="L14:L15"/>
    <mergeCell ref="L19:L20"/>
    <mergeCell ref="L23:L24"/>
    <mergeCell ref="M14:M15"/>
    <mergeCell ref="K19:K20"/>
    <mergeCell ref="K14:K15"/>
    <mergeCell ref="M19:M20"/>
    <mergeCell ref="K23:K24"/>
    <mergeCell ref="M23:M24"/>
  </mergeCells>
  <printOptions horizontalCentered="1"/>
  <pageMargins left="0" right="0" top="0.39370078740157483" bottom="0.39370078740157483" header="0" footer="0"/>
  <pageSetup paperSize="9" scale="40" fitToWidth="2" fitToHeight="2" orientation="landscape" verticalDpi="0" r:id="rId1"/>
  <rowBreaks count="1" manualBreakCount="1">
    <brk id="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16-илова 1-жадвал</vt:lpstr>
      <vt:lpstr>16.1-илова</vt:lpstr>
      <vt:lpstr>16-илова 2-жадвал</vt:lpstr>
      <vt:lpstr>16.2-илова</vt:lpstr>
      <vt:lpstr>'16.2-илова'!Заголовки_для_печати</vt:lpstr>
      <vt:lpstr>'16.1-илова'!Область_печати</vt:lpstr>
      <vt:lpstr>'16.2-илова'!Область_печати</vt:lpstr>
      <vt:lpstr>'16-илова 1-жадвал'!Область_печати</vt:lpstr>
      <vt:lpstr>'16-илова 2-жадвал'!Область_печати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Admin</cp:lastModifiedBy>
  <cp:lastPrinted>2023-11-21T07:04:51Z</cp:lastPrinted>
  <dcterms:created xsi:type="dcterms:W3CDTF">2022-01-19T11:06:14Z</dcterms:created>
  <dcterms:modified xsi:type="dcterms:W3CDTF">2024-01-04T09:30:49Z</dcterms:modified>
</cp:coreProperties>
</file>